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faf4dbb12ea716/PREFEITURAS e CÂMARA/JUCURUTU/PREGÃO/PE - TRANSPORTE ESCOLAR/"/>
    </mc:Choice>
  </mc:AlternateContent>
  <xr:revisionPtr revIDLastSave="0" documentId="8_{10D8EADA-CB53-42AA-AFBB-F88C77A7C270}" xr6:coauthVersionLast="47" xr6:coauthVersionMax="47" xr10:uidLastSave="{00000000-0000-0000-0000-000000000000}"/>
  <bookViews>
    <workbookView xWindow="-108" yWindow="-108" windowWidth="23256" windowHeight="12456" xr2:uid="{1A800147-EB5F-46B4-8A6C-F10685AE4992}"/>
  </bookViews>
  <sheets>
    <sheet name="TESTE (2)" sheetId="4" r:id="rId1"/>
    <sheet name="TES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4" l="1"/>
  <c r="B29" i="4" s="1"/>
  <c r="B33" i="4" s="1"/>
  <c r="E21" i="4"/>
  <c r="B21" i="4"/>
  <c r="B23" i="4" s="1"/>
  <c r="E20" i="4"/>
  <c r="E19" i="4"/>
  <c r="E18" i="4"/>
  <c r="E17" i="4"/>
  <c r="E22" i="4" s="1"/>
  <c r="E23" i="4" s="1"/>
  <c r="B16" i="4"/>
  <c r="B14" i="4"/>
  <c r="E12" i="4"/>
  <c r="E9" i="4"/>
  <c r="E11" i="4" s="1"/>
  <c r="E13" i="4" s="1"/>
  <c r="B9" i="4"/>
  <c r="H8" i="4"/>
  <c r="H13" i="4" s="1"/>
  <c r="H14" i="4" s="1"/>
  <c r="H7" i="4"/>
  <c r="H7" i="3"/>
  <c r="H8" i="3" s="1"/>
  <c r="H13" i="3" s="1"/>
  <c r="H14" i="3" s="1"/>
  <c r="B28" i="3"/>
  <c r="B29" i="3" s="1"/>
  <c r="E21" i="3"/>
  <c r="B21" i="3"/>
  <c r="B23" i="3" s="1"/>
  <c r="E20" i="3"/>
  <c r="E18" i="3"/>
  <c r="E19" i="3" s="1"/>
  <c r="E17" i="3"/>
  <c r="E22" i="3" s="1"/>
  <c r="E23" i="3" s="1"/>
  <c r="B14" i="3"/>
  <c r="B16" i="3" s="1"/>
  <c r="E12" i="3"/>
  <c r="E9" i="3"/>
  <c r="E11" i="3" s="1"/>
  <c r="B9" i="3"/>
  <c r="B35" i="4" l="1"/>
  <c r="B37" i="4" s="1"/>
  <c r="E33" i="4"/>
  <c r="E13" i="3"/>
  <c r="E33" i="3" s="1"/>
  <c r="B33" i="3"/>
  <c r="B35" i="3" l="1"/>
  <c r="B37" i="3" s="1"/>
</calcChain>
</file>

<file path=xl/sharedStrings.xml><?xml version="1.0" encoding="utf-8"?>
<sst xmlns="http://schemas.openxmlformats.org/spreadsheetml/2006/main" count="172" uniqueCount="69">
  <si>
    <t>CUSTOS VARIÁVEIS</t>
  </si>
  <si>
    <t>COMBUSTIVEL</t>
  </si>
  <si>
    <t>R$</t>
  </si>
  <si>
    <t>MÉDIA CONSUMIDA POR KM/ LITRO</t>
  </si>
  <si>
    <t>CUSTO COMBUSTÍVEL POR KM</t>
  </si>
  <si>
    <t>LUBRIFICANTES</t>
  </si>
  <si>
    <t>PREÇO DO LITRO LUBRIFICANTE</t>
  </si>
  <si>
    <t xml:space="preserve">TOTAL NA TROCA </t>
  </si>
  <si>
    <t>TROCA - LITROS</t>
  </si>
  <si>
    <t>KM RODADOS COM 1 TROCA</t>
  </si>
  <si>
    <t>CUSTO LUBRIFICANTE POR KM</t>
  </si>
  <si>
    <t>RODAGEM</t>
  </si>
  <si>
    <t>DESCREVER O PNEU</t>
  </si>
  <si>
    <t xml:space="preserve">PREÇO DO PNEU </t>
  </si>
  <si>
    <t>QUANT PNEUS RODANDO</t>
  </si>
  <si>
    <t>TOTAL NA TROCA</t>
  </si>
  <si>
    <t>VIDA UTIL DO PNEU POR KM</t>
  </si>
  <si>
    <t>CUSTO DOS PNEUS DE RODAGEM POR KM</t>
  </si>
  <si>
    <t>MANUTENÇÃO: PEÇAS E ACESSÓRIOS</t>
  </si>
  <si>
    <t>CUSTO DE MANUTENÇÃO POR MÊS</t>
  </si>
  <si>
    <t>CUSTO DE MANUTENÇÃO POR KM</t>
  </si>
  <si>
    <t>ESTIMATIVA DE DIAS LETIVOS MÊS</t>
  </si>
  <si>
    <t>ESTIMATIVA DE KM MÊS</t>
  </si>
  <si>
    <t>KM DIÁRIOS</t>
  </si>
  <si>
    <t>VEÍCULO</t>
  </si>
  <si>
    <t>TOTAL DE CUSTOS VARIÁVEIS</t>
  </si>
  <si>
    <t>CUSTOS FIXOS</t>
  </si>
  <si>
    <t>DEPRECIAÇÃO</t>
  </si>
  <si>
    <t>VALOR MÉDIO DE VENDA VEÍCULO</t>
  </si>
  <si>
    <t>DEPRECIAÇÃO ANUAL %</t>
  </si>
  <si>
    <t>VALOR DA DEPRECIAÇÃO</t>
  </si>
  <si>
    <t>VALOR A DEPRECIAR MÊS</t>
  </si>
  <si>
    <t>MESES ANO</t>
  </si>
  <si>
    <t xml:space="preserve">KM MEDIA PERCORRIDA NO MÊS </t>
  </si>
  <si>
    <t xml:space="preserve">MÉDIA DIAS LETIVOS MÊS </t>
  </si>
  <si>
    <t>CUSTO DA DEPRECIAÇÃO POR KM</t>
  </si>
  <si>
    <t>CUSTO COM PESSOAL</t>
  </si>
  <si>
    <t>MOTORISTA</t>
  </si>
  <si>
    <t>13º SALÁRIO</t>
  </si>
  <si>
    <t>FÉRIAS</t>
  </si>
  <si>
    <t>1/3 FÉRIAS</t>
  </si>
  <si>
    <t>FGTS - 8%</t>
  </si>
  <si>
    <t>CUSTO FUNCIONÁRIO MÊS</t>
  </si>
  <si>
    <t>CUSTOS ADMINISTRATIVOS</t>
  </si>
  <si>
    <t>IPVA - 1,5% sobre o valor do veículo</t>
  </si>
  <si>
    <t>seguro resp. civil e casco</t>
  </si>
  <si>
    <t>laudos DETRAN/IN METRO</t>
  </si>
  <si>
    <t>TOTAIS DE CUSTOS MENSAIS</t>
  </si>
  <si>
    <t>MESES LETIVOS - 10</t>
  </si>
  <si>
    <t>TOTAL CUSTOS FIXOS</t>
  </si>
  <si>
    <t>TOTAL DE CUSTOS POR KM RODADO</t>
  </si>
  <si>
    <t>MARGEM DE LUCRO EM PERCENTUAL</t>
  </si>
  <si>
    <t>TOTAL A PAGAR POR KM RODADO</t>
  </si>
  <si>
    <t>INSS - OPTANTE PELO SIMPLES NACIONAL</t>
  </si>
  <si>
    <t>XX</t>
  </si>
  <si>
    <t>XXX</t>
  </si>
  <si>
    <t>DPVAT - R$ XX/ 10 MESES LETIVOS</t>
  </si>
  <si>
    <t>HONORÁRIOS CONTADOR MÊS - R$ XX / XX LINHAS POR EMPRESA</t>
  </si>
  <si>
    <t>ITEM XXXX  - TRANSPORTE ESCOLAR XXXX</t>
  </si>
  <si>
    <t>CUSTO MOTORISTA POR KM - XXXXX KM</t>
  </si>
  <si>
    <t>MONITOR</t>
  </si>
  <si>
    <t>CUSTO MONITOR POR KM - XXXXX KM</t>
  </si>
  <si>
    <t>TOTAL CUSTOS ADMINISTRATIVOS</t>
  </si>
  <si>
    <t>CUSTOS ADMINISTRATIVOS POR KM RODADO - XX KM</t>
  </si>
  <si>
    <t>VALOR DO VEÍCULO</t>
  </si>
  <si>
    <t xml:space="preserve">R$ </t>
  </si>
  <si>
    <t>XX/10</t>
  </si>
  <si>
    <t>GASOLINA</t>
  </si>
  <si>
    <t>NÃO APLICÁVEL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</si>
</sst>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/>
    <xf numFmtId="43" fontId="3" fillId="0" borderId="0" xfId="1" applyFont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1" xfId="0" applyNumberFormat="1" applyFont="1" applyBorder="1"/>
    <xf numFmtId="43" fontId="3" fillId="0" borderId="0" xfId="1" applyFont="1"/>
    <xf numFmtId="0" fontId="4" fillId="0" borderId="1" xfId="0" applyFont="1" applyBorder="1" applyAlignment="1">
      <alignment wrapText="1"/>
    </xf>
    <xf numFmtId="9" fontId="3" fillId="0" borderId="0" xfId="0" applyNumberFormat="1" applyFont="1"/>
    <xf numFmtId="0" fontId="4" fillId="2" borderId="0" xfId="0" applyFont="1" applyFill="1" applyAlignment="1">
      <alignment wrapText="1"/>
    </xf>
    <xf numFmtId="0" fontId="4" fillId="3" borderId="0" xfId="0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43" fontId="3" fillId="0" borderId="0" xfId="1" applyFont="1" applyFill="1"/>
    <xf numFmtId="0" fontId="3" fillId="0" borderId="0" xfId="0" applyFont="1" applyAlignment="1">
      <alignment wrapText="1"/>
    </xf>
    <xf numFmtId="0" fontId="2" fillId="0" borderId="0" xfId="0" applyFont="1"/>
    <xf numFmtId="43" fontId="3" fillId="0" borderId="0" xfId="1" applyFont="1" applyFill="1" applyBorder="1"/>
    <xf numFmtId="164" fontId="4" fillId="0" borderId="0" xfId="0" applyNumberFormat="1" applyFont="1"/>
    <xf numFmtId="0" fontId="4" fillId="0" borderId="0" xfId="0" applyFont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827B-AB93-4452-A9BF-DE2EDA321090}">
  <dimension ref="A1:J37"/>
  <sheetViews>
    <sheetView tabSelected="1" topLeftCell="A7" zoomScale="170" zoomScaleNormal="170" workbookViewId="0">
      <selection activeCell="G29" sqref="G29"/>
    </sheetView>
  </sheetViews>
  <sheetFormatPr defaultRowHeight="14.4" x14ac:dyDescent="0.3"/>
  <cols>
    <col min="1" max="1" width="27.33203125" style="1" customWidth="1"/>
    <col min="2" max="2" width="11.33203125" style="1" customWidth="1"/>
    <col min="3" max="3" width="3.44140625" style="1" customWidth="1"/>
    <col min="4" max="4" width="32.44140625" style="1" bestFit="1" customWidth="1"/>
    <col min="5" max="5" width="11.33203125" style="1" customWidth="1"/>
    <col min="6" max="6" width="6" style="1" customWidth="1"/>
    <col min="7" max="7" width="24.44140625" style="1" customWidth="1"/>
    <col min="8" max="8" width="8.88671875" style="1"/>
    <col min="9" max="9" width="11.33203125" style="1" customWidth="1"/>
  </cols>
  <sheetData>
    <row r="1" spans="1:9" x14ac:dyDescent="0.3">
      <c r="A1" s="24" t="s">
        <v>58</v>
      </c>
      <c r="B1" s="24"/>
      <c r="C1" s="24"/>
      <c r="D1" s="24"/>
    </row>
    <row r="2" spans="1:9" x14ac:dyDescent="0.3">
      <c r="A2" s="2" t="s">
        <v>23</v>
      </c>
      <c r="B2" s="2"/>
    </row>
    <row r="3" spans="1:9" x14ac:dyDescent="0.3">
      <c r="A3" s="2" t="s">
        <v>34</v>
      </c>
      <c r="B3" s="2">
        <v>22</v>
      </c>
    </row>
    <row r="4" spans="1:9" ht="15" thickBot="1" x14ac:dyDescent="0.35">
      <c r="A4" s="2" t="s">
        <v>24</v>
      </c>
      <c r="B4" s="15"/>
    </row>
    <row r="5" spans="1:9" ht="12" customHeight="1" thickBot="1" x14ac:dyDescent="0.35">
      <c r="A5" s="25" t="s">
        <v>0</v>
      </c>
      <c r="B5" s="26"/>
      <c r="D5" s="27" t="s">
        <v>26</v>
      </c>
      <c r="E5" s="28"/>
      <c r="G5" s="29" t="s">
        <v>43</v>
      </c>
      <c r="H5" s="30"/>
    </row>
    <row r="6" spans="1:9" x14ac:dyDescent="0.3">
      <c r="A6" s="16" t="s">
        <v>1</v>
      </c>
      <c r="B6" s="3" t="s">
        <v>2</v>
      </c>
      <c r="D6" s="16" t="s">
        <v>27</v>
      </c>
      <c r="E6" s="2" t="s">
        <v>2</v>
      </c>
      <c r="G6" s="1" t="s">
        <v>64</v>
      </c>
      <c r="H6" s="5" t="s">
        <v>65</v>
      </c>
    </row>
    <row r="7" spans="1:9" x14ac:dyDescent="0.3">
      <c r="A7" s="1" t="s">
        <v>67</v>
      </c>
      <c r="B7" s="4"/>
      <c r="D7" s="1" t="s">
        <v>28</v>
      </c>
      <c r="E7" s="5" t="s">
        <v>54</v>
      </c>
      <c r="G7" s="1" t="s">
        <v>44</v>
      </c>
      <c r="H7" s="1" t="e">
        <f>H6*1.5%</f>
        <v>#VALUE!</v>
      </c>
    </row>
    <row r="8" spans="1:9" x14ac:dyDescent="0.3">
      <c r="A8" s="1" t="s">
        <v>3</v>
      </c>
      <c r="B8" s="6"/>
      <c r="D8" s="1" t="s">
        <v>29</v>
      </c>
      <c r="E8" s="1">
        <v>7</v>
      </c>
      <c r="G8" s="1" t="s">
        <v>48</v>
      </c>
      <c r="H8" s="5" t="e">
        <f>H7/10</f>
        <v>#VALUE!</v>
      </c>
      <c r="I8" s="18"/>
    </row>
    <row r="9" spans="1:9" x14ac:dyDescent="0.3">
      <c r="A9" s="7" t="s">
        <v>4</v>
      </c>
      <c r="B9" s="8" t="e">
        <f>B7/B8</f>
        <v>#DIV/0!</v>
      </c>
      <c r="D9" s="1" t="s">
        <v>30</v>
      </c>
      <c r="E9" s="5" t="e">
        <f>E7*7%</f>
        <v>#VALUE!</v>
      </c>
      <c r="G9" s="1" t="s">
        <v>45</v>
      </c>
      <c r="H9" s="5" t="s">
        <v>66</v>
      </c>
    </row>
    <row r="10" spans="1:9" x14ac:dyDescent="0.3">
      <c r="B10" s="9"/>
      <c r="D10" s="1" t="s">
        <v>32</v>
      </c>
      <c r="E10" s="1">
        <v>12</v>
      </c>
      <c r="G10" s="1" t="s">
        <v>46</v>
      </c>
      <c r="H10" s="12" t="s">
        <v>54</v>
      </c>
    </row>
    <row r="11" spans="1:9" x14ac:dyDescent="0.3">
      <c r="A11" s="16" t="s">
        <v>5</v>
      </c>
      <c r="B11" s="9"/>
      <c r="D11" s="1" t="s">
        <v>31</v>
      </c>
      <c r="E11" s="5" t="e">
        <f>E9/E10</f>
        <v>#VALUE!</v>
      </c>
      <c r="G11" s="1" t="s">
        <v>56</v>
      </c>
      <c r="H11" s="12" t="s">
        <v>54</v>
      </c>
    </row>
    <row r="12" spans="1:9" ht="21.6" x14ac:dyDescent="0.3">
      <c r="A12" s="1" t="s">
        <v>6</v>
      </c>
      <c r="B12" s="10" t="s">
        <v>54</v>
      </c>
      <c r="D12" s="1" t="s">
        <v>33</v>
      </c>
      <c r="E12" s="1">
        <f>B2*B3</f>
        <v>0</v>
      </c>
      <c r="G12" s="20" t="s">
        <v>57</v>
      </c>
      <c r="H12" s="19" t="s">
        <v>54</v>
      </c>
    </row>
    <row r="13" spans="1:9" x14ac:dyDescent="0.3">
      <c r="A13" s="1" t="s">
        <v>8</v>
      </c>
      <c r="B13" s="9" t="s">
        <v>54</v>
      </c>
      <c r="D13" s="7" t="s">
        <v>35</v>
      </c>
      <c r="E13" s="11" t="e">
        <f>E11/E12</f>
        <v>#VALUE!</v>
      </c>
      <c r="G13" s="1" t="s">
        <v>47</v>
      </c>
      <c r="H13" s="5" t="e">
        <f>SUM(H8:H12)</f>
        <v>#VALUE!</v>
      </c>
    </row>
    <row r="14" spans="1:9" ht="21.6" x14ac:dyDescent="0.3">
      <c r="A14" s="1" t="s">
        <v>7</v>
      </c>
      <c r="B14" s="10" t="e">
        <f>B13*B12</f>
        <v>#VALUE!</v>
      </c>
      <c r="G14" s="13" t="s">
        <v>63</v>
      </c>
      <c r="H14" s="11" t="e">
        <f>H13/E9</f>
        <v>#VALUE!</v>
      </c>
    </row>
    <row r="15" spans="1:9" x14ac:dyDescent="0.3">
      <c r="A15" s="1" t="s">
        <v>9</v>
      </c>
      <c r="B15" s="9" t="s">
        <v>55</v>
      </c>
      <c r="D15" s="16" t="s">
        <v>36</v>
      </c>
      <c r="G15" s="2"/>
      <c r="H15" s="23"/>
    </row>
    <row r="16" spans="1:9" x14ac:dyDescent="0.3">
      <c r="A16" s="7" t="s">
        <v>10</v>
      </c>
      <c r="B16" s="7" t="e">
        <f>B14/B15</f>
        <v>#VALUE!</v>
      </c>
      <c r="D16" s="16" t="s">
        <v>37</v>
      </c>
      <c r="E16" s="5" t="s">
        <v>54</v>
      </c>
    </row>
    <row r="17" spans="1:10" x14ac:dyDescent="0.3">
      <c r="D17" s="1" t="s">
        <v>38</v>
      </c>
      <c r="E17" s="5" t="e">
        <f>E16/12</f>
        <v>#VALUE!</v>
      </c>
    </row>
    <row r="18" spans="1:10" ht="21.6" x14ac:dyDescent="0.3">
      <c r="A18" s="16" t="s">
        <v>11</v>
      </c>
      <c r="B18" s="15" t="s">
        <v>12</v>
      </c>
      <c r="D18" s="1" t="s">
        <v>39</v>
      </c>
      <c r="E18" s="5" t="e">
        <f>E16/12</f>
        <v>#VALUE!</v>
      </c>
    </row>
    <row r="19" spans="1:10" x14ac:dyDescent="0.3">
      <c r="A19" s="1" t="s">
        <v>13</v>
      </c>
      <c r="B19" s="5" t="s">
        <v>54</v>
      </c>
      <c r="D19" s="1" t="s">
        <v>40</v>
      </c>
      <c r="E19" s="5" t="e">
        <f>E18/3</f>
        <v>#VALUE!</v>
      </c>
    </row>
    <row r="20" spans="1:10" x14ac:dyDescent="0.3">
      <c r="A20" s="1" t="s">
        <v>14</v>
      </c>
      <c r="B20" s="1">
        <v>4</v>
      </c>
      <c r="D20" s="1" t="s">
        <v>41</v>
      </c>
      <c r="E20" s="5" t="e">
        <f>E16*8%</f>
        <v>#VALUE!</v>
      </c>
      <c r="G20" s="5"/>
    </row>
    <row r="21" spans="1:10" x14ac:dyDescent="0.3">
      <c r="A21" s="1" t="s">
        <v>15</v>
      </c>
      <c r="B21" s="5" t="e">
        <f>B19*B20</f>
        <v>#VALUE!</v>
      </c>
      <c r="D21" s="1" t="s">
        <v>53</v>
      </c>
      <c r="E21" s="5" t="e">
        <f>E16*0</f>
        <v>#VALUE!</v>
      </c>
    </row>
    <row r="22" spans="1:10" x14ac:dyDescent="0.3">
      <c r="A22" s="1" t="s">
        <v>16</v>
      </c>
      <c r="B22" s="1" t="s">
        <v>54</v>
      </c>
      <c r="D22" s="1" t="s">
        <v>42</v>
      </c>
      <c r="E22" s="5" t="e">
        <f>SUM(E16:E21)</f>
        <v>#VALUE!</v>
      </c>
    </row>
    <row r="23" spans="1:10" x14ac:dyDescent="0.3">
      <c r="A23" s="7" t="s">
        <v>17</v>
      </c>
      <c r="B23" s="11" t="e">
        <f>B21/B22</f>
        <v>#VALUE!</v>
      </c>
      <c r="D23" s="7" t="s">
        <v>59</v>
      </c>
      <c r="E23" s="11" t="e">
        <f>E22/B28</f>
        <v>#VALUE!</v>
      </c>
    </row>
    <row r="25" spans="1:10" x14ac:dyDescent="0.3">
      <c r="A25" s="16" t="s">
        <v>18</v>
      </c>
      <c r="D25" s="16" t="s">
        <v>60</v>
      </c>
      <c r="E25" s="1" t="s">
        <v>68</v>
      </c>
      <c r="H25" s="2"/>
      <c r="J25" s="21"/>
    </row>
    <row r="26" spans="1:10" x14ac:dyDescent="0.3">
      <c r="A26" s="1" t="s">
        <v>19</v>
      </c>
      <c r="B26" s="5" t="s">
        <v>54</v>
      </c>
      <c r="D26" s="1" t="s">
        <v>38</v>
      </c>
      <c r="E26" s="5">
        <v>0</v>
      </c>
      <c r="G26" s="5"/>
      <c r="I26" s="5"/>
      <c r="J26" s="21"/>
    </row>
    <row r="27" spans="1:10" x14ac:dyDescent="0.3">
      <c r="A27" s="1" t="s">
        <v>21</v>
      </c>
      <c r="B27" s="1">
        <v>22</v>
      </c>
      <c r="D27" s="1" t="s">
        <v>39</v>
      </c>
      <c r="E27" s="5">
        <v>0</v>
      </c>
      <c r="G27" s="5"/>
      <c r="I27" s="5"/>
      <c r="J27" s="21"/>
    </row>
    <row r="28" spans="1:10" x14ac:dyDescent="0.3">
      <c r="A28" s="1" t="s">
        <v>22</v>
      </c>
      <c r="B28" s="1">
        <f>B27*B2</f>
        <v>0</v>
      </c>
      <c r="D28" s="1" t="s">
        <v>40</v>
      </c>
      <c r="E28" s="1">
        <v>0</v>
      </c>
      <c r="F28" s="18"/>
      <c r="I28" s="5"/>
      <c r="J28" s="18"/>
    </row>
    <row r="29" spans="1:10" x14ac:dyDescent="0.3">
      <c r="A29" s="7" t="s">
        <v>20</v>
      </c>
      <c r="B29" s="11" t="e">
        <f>B26/B28</f>
        <v>#VALUE!</v>
      </c>
      <c r="D29" s="1" t="s">
        <v>41</v>
      </c>
      <c r="E29" s="12">
        <v>0</v>
      </c>
      <c r="I29" s="22"/>
      <c r="J29" s="21"/>
    </row>
    <row r="30" spans="1:10" x14ac:dyDescent="0.3">
      <c r="D30" s="1" t="s">
        <v>53</v>
      </c>
      <c r="E30" s="12">
        <v>0</v>
      </c>
      <c r="I30" s="22"/>
      <c r="J30" s="21"/>
    </row>
    <row r="31" spans="1:10" x14ac:dyDescent="0.3">
      <c r="D31" s="1" t="s">
        <v>42</v>
      </c>
      <c r="E31" s="17">
        <v>0</v>
      </c>
      <c r="H31" s="20"/>
      <c r="I31" s="22"/>
      <c r="J31" s="21"/>
    </row>
    <row r="32" spans="1:10" x14ac:dyDescent="0.3">
      <c r="B32" s="5"/>
      <c r="D32" s="7" t="s">
        <v>61</v>
      </c>
      <c r="E32" s="1">
        <v>0</v>
      </c>
      <c r="I32" s="5"/>
      <c r="J32" s="21"/>
    </row>
    <row r="33" spans="1:10" x14ac:dyDescent="0.3">
      <c r="A33" s="7" t="s">
        <v>25</v>
      </c>
      <c r="B33" s="11" t="e">
        <f>B29+B23+B16+B9</f>
        <v>#VALUE!</v>
      </c>
      <c r="D33" s="7" t="s">
        <v>49</v>
      </c>
      <c r="E33" s="11" t="e">
        <f>E32+E23+E13</f>
        <v>#VALUE!</v>
      </c>
      <c r="G33" s="7" t="s">
        <v>62</v>
      </c>
      <c r="H33" s="11"/>
      <c r="I33" s="23"/>
      <c r="J33" s="21"/>
    </row>
    <row r="35" spans="1:10" x14ac:dyDescent="0.3">
      <c r="A35" s="7" t="s">
        <v>50</v>
      </c>
      <c r="B35" s="11" t="e">
        <f>B33+E33</f>
        <v>#VALUE!</v>
      </c>
    </row>
    <row r="36" spans="1:10" x14ac:dyDescent="0.3">
      <c r="A36" s="1" t="s">
        <v>51</v>
      </c>
      <c r="B36" s="14" t="s">
        <v>54</v>
      </c>
      <c r="D36" s="5"/>
    </row>
    <row r="37" spans="1:10" x14ac:dyDescent="0.3">
      <c r="A37" s="7" t="s">
        <v>52</v>
      </c>
      <c r="B37" s="11" t="e">
        <f>B35+(B35*B36)</f>
        <v>#VALUE!</v>
      </c>
    </row>
  </sheetData>
  <mergeCells count="4">
    <mergeCell ref="A1:D1"/>
    <mergeCell ref="A5:B5"/>
    <mergeCell ref="D5:E5"/>
    <mergeCell ref="G5:H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5D58-C100-43B0-87DD-CE6393972BF1}">
  <dimension ref="A1:J37"/>
  <sheetViews>
    <sheetView zoomScale="170" zoomScaleNormal="170" workbookViewId="0">
      <selection activeCell="B6" sqref="B6"/>
    </sheetView>
  </sheetViews>
  <sheetFormatPr defaultRowHeight="14.4" x14ac:dyDescent="0.3"/>
  <cols>
    <col min="1" max="1" width="27.33203125" style="1" customWidth="1"/>
    <col min="2" max="2" width="11.33203125" style="1" customWidth="1"/>
    <col min="3" max="3" width="3.44140625" style="1" customWidth="1"/>
    <col min="4" max="4" width="32.44140625" style="1" bestFit="1" customWidth="1"/>
    <col min="5" max="5" width="11.33203125" style="1" customWidth="1"/>
    <col min="6" max="6" width="6" style="1" customWidth="1"/>
    <col min="7" max="7" width="24.44140625" style="1" customWidth="1"/>
    <col min="8" max="8" width="9.109375" style="1"/>
    <col min="9" max="9" width="11.33203125" style="1" customWidth="1"/>
  </cols>
  <sheetData>
    <row r="1" spans="1:9" x14ac:dyDescent="0.3">
      <c r="A1" s="24" t="s">
        <v>58</v>
      </c>
      <c r="B1" s="24"/>
      <c r="C1" s="24"/>
      <c r="D1" s="24"/>
    </row>
    <row r="2" spans="1:9" x14ac:dyDescent="0.3">
      <c r="A2" s="2" t="s">
        <v>23</v>
      </c>
      <c r="B2" s="2"/>
    </row>
    <row r="3" spans="1:9" x14ac:dyDescent="0.3">
      <c r="A3" s="2" t="s">
        <v>34</v>
      </c>
      <c r="B3" s="2">
        <v>22</v>
      </c>
    </row>
    <row r="4" spans="1:9" ht="15" thickBot="1" x14ac:dyDescent="0.35">
      <c r="A4" s="2" t="s">
        <v>24</v>
      </c>
      <c r="B4" s="15"/>
    </row>
    <row r="5" spans="1:9" ht="12" customHeight="1" thickBot="1" x14ac:dyDescent="0.35">
      <c r="A5" s="25" t="s">
        <v>0</v>
      </c>
      <c r="B5" s="26"/>
      <c r="D5" s="27" t="s">
        <v>26</v>
      </c>
      <c r="E5" s="28"/>
      <c r="G5" s="29" t="s">
        <v>43</v>
      </c>
      <c r="H5" s="30"/>
    </row>
    <row r="6" spans="1:9" x14ac:dyDescent="0.3">
      <c r="A6" s="16" t="s">
        <v>1</v>
      </c>
      <c r="B6" s="3" t="s">
        <v>2</v>
      </c>
      <c r="D6" s="16" t="s">
        <v>27</v>
      </c>
      <c r="E6" s="2" t="s">
        <v>2</v>
      </c>
      <c r="G6" s="1" t="s">
        <v>64</v>
      </c>
      <c r="H6" s="5" t="s">
        <v>65</v>
      </c>
    </row>
    <row r="7" spans="1:9" x14ac:dyDescent="0.3">
      <c r="A7" s="1" t="s">
        <v>67</v>
      </c>
      <c r="B7" s="4"/>
      <c r="D7" s="1" t="s">
        <v>28</v>
      </c>
      <c r="E7" s="5" t="s">
        <v>54</v>
      </c>
      <c r="G7" s="1" t="s">
        <v>44</v>
      </c>
      <c r="H7" s="1" t="e">
        <f>H6*1.5%</f>
        <v>#VALUE!</v>
      </c>
    </row>
    <row r="8" spans="1:9" x14ac:dyDescent="0.3">
      <c r="A8" s="1" t="s">
        <v>3</v>
      </c>
      <c r="B8" s="6"/>
      <c r="D8" s="1" t="s">
        <v>29</v>
      </c>
      <c r="E8" s="1">
        <v>7</v>
      </c>
      <c r="G8" s="1" t="s">
        <v>48</v>
      </c>
      <c r="H8" s="5" t="e">
        <f>H7/10</f>
        <v>#VALUE!</v>
      </c>
      <c r="I8" s="18"/>
    </row>
    <row r="9" spans="1:9" x14ac:dyDescent="0.3">
      <c r="A9" s="7" t="s">
        <v>4</v>
      </c>
      <c r="B9" s="8" t="e">
        <f>B7/B8</f>
        <v>#DIV/0!</v>
      </c>
      <c r="D9" s="1" t="s">
        <v>30</v>
      </c>
      <c r="E9" s="5" t="e">
        <f>E7*7%</f>
        <v>#VALUE!</v>
      </c>
      <c r="G9" s="1" t="s">
        <v>45</v>
      </c>
      <c r="H9" s="5" t="s">
        <v>66</v>
      </c>
    </row>
    <row r="10" spans="1:9" x14ac:dyDescent="0.3">
      <c r="B10" s="9"/>
      <c r="D10" s="1" t="s">
        <v>32</v>
      </c>
      <c r="E10" s="1">
        <v>12</v>
      </c>
      <c r="G10" s="1" t="s">
        <v>46</v>
      </c>
      <c r="H10" s="12" t="s">
        <v>54</v>
      </c>
    </row>
    <row r="11" spans="1:9" x14ac:dyDescent="0.3">
      <c r="A11" s="16" t="s">
        <v>5</v>
      </c>
      <c r="B11" s="9"/>
      <c r="D11" s="1" t="s">
        <v>31</v>
      </c>
      <c r="E11" s="5" t="e">
        <f>E9/E10</f>
        <v>#VALUE!</v>
      </c>
      <c r="G11" s="1" t="s">
        <v>56</v>
      </c>
      <c r="H11" s="12" t="s">
        <v>54</v>
      </c>
    </row>
    <row r="12" spans="1:9" ht="21.6" x14ac:dyDescent="0.3">
      <c r="A12" s="1" t="s">
        <v>6</v>
      </c>
      <c r="B12" s="10" t="s">
        <v>54</v>
      </c>
      <c r="D12" s="1" t="s">
        <v>33</v>
      </c>
      <c r="E12" s="1">
        <f>B2*B3</f>
        <v>0</v>
      </c>
      <c r="G12" s="20" t="s">
        <v>57</v>
      </c>
      <c r="H12" s="19" t="s">
        <v>54</v>
      </c>
    </row>
    <row r="13" spans="1:9" x14ac:dyDescent="0.3">
      <c r="A13" s="1" t="s">
        <v>8</v>
      </c>
      <c r="B13" s="9" t="s">
        <v>54</v>
      </c>
      <c r="D13" s="7" t="s">
        <v>35</v>
      </c>
      <c r="E13" s="11" t="e">
        <f>E11/E12</f>
        <v>#VALUE!</v>
      </c>
      <c r="G13" s="1" t="s">
        <v>47</v>
      </c>
      <c r="H13" s="5" t="e">
        <f>SUM(H8:H12)</f>
        <v>#VALUE!</v>
      </c>
    </row>
    <row r="14" spans="1:9" ht="21.6" x14ac:dyDescent="0.3">
      <c r="A14" s="1" t="s">
        <v>7</v>
      </c>
      <c r="B14" s="10" t="e">
        <f>B13*B12</f>
        <v>#VALUE!</v>
      </c>
      <c r="G14" s="13" t="s">
        <v>63</v>
      </c>
      <c r="H14" s="11" t="e">
        <f>H13/E9</f>
        <v>#VALUE!</v>
      </c>
    </row>
    <row r="15" spans="1:9" x14ac:dyDescent="0.3">
      <c r="A15" s="1" t="s">
        <v>9</v>
      </c>
      <c r="B15" s="9" t="s">
        <v>55</v>
      </c>
      <c r="D15" s="16" t="s">
        <v>36</v>
      </c>
      <c r="G15" s="2"/>
      <c r="H15" s="23"/>
    </row>
    <row r="16" spans="1:9" x14ac:dyDescent="0.3">
      <c r="A16" s="7" t="s">
        <v>10</v>
      </c>
      <c r="B16" s="7" t="e">
        <f>B14/B15</f>
        <v>#VALUE!</v>
      </c>
      <c r="D16" s="16" t="s">
        <v>37</v>
      </c>
      <c r="E16" s="5" t="s">
        <v>54</v>
      </c>
    </row>
    <row r="17" spans="1:10" x14ac:dyDescent="0.3">
      <c r="D17" s="1" t="s">
        <v>38</v>
      </c>
      <c r="E17" s="5" t="e">
        <f>E16/12</f>
        <v>#VALUE!</v>
      </c>
    </row>
    <row r="18" spans="1:10" ht="21.6" x14ac:dyDescent="0.3">
      <c r="A18" s="16" t="s">
        <v>11</v>
      </c>
      <c r="B18" s="15" t="s">
        <v>12</v>
      </c>
      <c r="D18" s="1" t="s">
        <v>39</v>
      </c>
      <c r="E18" s="5" t="e">
        <f>E16/12</f>
        <v>#VALUE!</v>
      </c>
    </row>
    <row r="19" spans="1:10" x14ac:dyDescent="0.3">
      <c r="A19" s="1" t="s">
        <v>13</v>
      </c>
      <c r="B19" s="5" t="s">
        <v>54</v>
      </c>
      <c r="D19" s="1" t="s">
        <v>40</v>
      </c>
      <c r="E19" s="5" t="e">
        <f>E18/3</f>
        <v>#VALUE!</v>
      </c>
    </row>
    <row r="20" spans="1:10" x14ac:dyDescent="0.3">
      <c r="A20" s="1" t="s">
        <v>14</v>
      </c>
      <c r="B20" s="1">
        <v>4</v>
      </c>
      <c r="D20" s="1" t="s">
        <v>41</v>
      </c>
      <c r="E20" s="5" t="e">
        <f>E16*8%</f>
        <v>#VALUE!</v>
      </c>
      <c r="G20" s="5"/>
    </row>
    <row r="21" spans="1:10" x14ac:dyDescent="0.3">
      <c r="A21" s="1" t="s">
        <v>15</v>
      </c>
      <c r="B21" s="5" t="e">
        <f>B19*B20</f>
        <v>#VALUE!</v>
      </c>
      <c r="D21" s="1" t="s">
        <v>53</v>
      </c>
      <c r="E21" s="5" t="e">
        <f>E16*0</f>
        <v>#VALUE!</v>
      </c>
    </row>
    <row r="22" spans="1:10" x14ac:dyDescent="0.3">
      <c r="A22" s="1" t="s">
        <v>16</v>
      </c>
      <c r="B22" s="1" t="s">
        <v>54</v>
      </c>
      <c r="D22" s="1" t="s">
        <v>42</v>
      </c>
      <c r="E22" s="5" t="e">
        <f>SUM(E16:E21)</f>
        <v>#VALUE!</v>
      </c>
    </row>
    <row r="23" spans="1:10" x14ac:dyDescent="0.3">
      <c r="A23" s="7" t="s">
        <v>17</v>
      </c>
      <c r="B23" s="11" t="e">
        <f>B21/B22</f>
        <v>#VALUE!</v>
      </c>
      <c r="D23" s="7" t="s">
        <v>59</v>
      </c>
      <c r="E23" s="11" t="e">
        <f>E22/B28</f>
        <v>#VALUE!</v>
      </c>
    </row>
    <row r="25" spans="1:10" x14ac:dyDescent="0.3">
      <c r="A25" s="16" t="s">
        <v>18</v>
      </c>
      <c r="D25" s="16" t="s">
        <v>60</v>
      </c>
      <c r="E25" s="1" t="s">
        <v>68</v>
      </c>
      <c r="H25" s="2"/>
      <c r="J25" s="21"/>
    </row>
    <row r="26" spans="1:10" x14ac:dyDescent="0.3">
      <c r="A26" s="1" t="s">
        <v>19</v>
      </c>
      <c r="B26" s="5" t="s">
        <v>54</v>
      </c>
      <c r="D26" s="1" t="s">
        <v>38</v>
      </c>
      <c r="E26" s="5">
        <v>0</v>
      </c>
      <c r="G26" s="5"/>
      <c r="I26" s="5"/>
      <c r="J26" s="21"/>
    </row>
    <row r="27" spans="1:10" x14ac:dyDescent="0.3">
      <c r="A27" s="1" t="s">
        <v>21</v>
      </c>
      <c r="B27" s="1">
        <v>22</v>
      </c>
      <c r="D27" s="1" t="s">
        <v>39</v>
      </c>
      <c r="E27" s="5">
        <v>0</v>
      </c>
      <c r="G27" s="5"/>
      <c r="I27" s="5"/>
      <c r="J27" s="21"/>
    </row>
    <row r="28" spans="1:10" x14ac:dyDescent="0.3">
      <c r="A28" s="1" t="s">
        <v>22</v>
      </c>
      <c r="B28" s="1">
        <f>B27*B2</f>
        <v>0</v>
      </c>
      <c r="D28" s="1" t="s">
        <v>40</v>
      </c>
      <c r="E28" s="1">
        <v>0</v>
      </c>
      <c r="F28" s="18"/>
      <c r="I28" s="5"/>
      <c r="J28" s="18"/>
    </row>
    <row r="29" spans="1:10" x14ac:dyDescent="0.3">
      <c r="A29" s="7" t="s">
        <v>20</v>
      </c>
      <c r="B29" s="11" t="e">
        <f>B26/B28</f>
        <v>#VALUE!</v>
      </c>
      <c r="D29" s="1" t="s">
        <v>41</v>
      </c>
      <c r="E29" s="12">
        <v>0</v>
      </c>
      <c r="I29" s="22"/>
      <c r="J29" s="21"/>
    </row>
    <row r="30" spans="1:10" x14ac:dyDescent="0.3">
      <c r="D30" s="1" t="s">
        <v>53</v>
      </c>
      <c r="E30" s="12">
        <v>0</v>
      </c>
      <c r="I30" s="22"/>
      <c r="J30" s="21"/>
    </row>
    <row r="31" spans="1:10" x14ac:dyDescent="0.3">
      <c r="D31" s="1" t="s">
        <v>42</v>
      </c>
      <c r="E31" s="17">
        <v>0</v>
      </c>
      <c r="H31" s="20"/>
      <c r="I31" s="22"/>
      <c r="J31" s="21"/>
    </row>
    <row r="32" spans="1:10" x14ac:dyDescent="0.3">
      <c r="B32" s="5"/>
      <c r="D32" s="7" t="s">
        <v>61</v>
      </c>
      <c r="E32" s="1">
        <v>0</v>
      </c>
      <c r="I32" s="5"/>
      <c r="J32" s="21"/>
    </row>
    <row r="33" spans="1:10" x14ac:dyDescent="0.3">
      <c r="A33" s="7" t="s">
        <v>25</v>
      </c>
      <c r="B33" s="11" t="e">
        <f>B29+B23+B16+B9</f>
        <v>#VALUE!</v>
      </c>
      <c r="D33" s="7" t="s">
        <v>49</v>
      </c>
      <c r="E33" s="11" t="e">
        <f>E32+E23+E13</f>
        <v>#VALUE!</v>
      </c>
      <c r="G33" s="7" t="s">
        <v>62</v>
      </c>
      <c r="H33" s="11"/>
      <c r="I33" s="23"/>
      <c r="J33" s="21"/>
    </row>
    <row r="35" spans="1:10" x14ac:dyDescent="0.3">
      <c r="A35" s="7" t="s">
        <v>50</v>
      </c>
      <c r="B35" s="11" t="e">
        <f>B33+E33</f>
        <v>#VALUE!</v>
      </c>
    </row>
    <row r="36" spans="1:10" x14ac:dyDescent="0.3">
      <c r="A36" s="1" t="s">
        <v>51</v>
      </c>
      <c r="B36" s="14" t="s">
        <v>54</v>
      </c>
      <c r="D36" s="5"/>
    </row>
    <row r="37" spans="1:10" x14ac:dyDescent="0.3">
      <c r="A37" s="7" t="s">
        <v>52</v>
      </c>
      <c r="B37" s="11" t="e">
        <f>B35+(B35*B36)</f>
        <v>#VALUE!</v>
      </c>
    </row>
  </sheetData>
  <mergeCells count="4">
    <mergeCell ref="A1:D1"/>
    <mergeCell ref="A5:B5"/>
    <mergeCell ref="D5:E5"/>
    <mergeCell ref="G5:H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TESTE (2)</vt:lpstr>
      <vt:lpstr>TESTE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helyda licita</dc:creator>
  <cp:lastModifiedBy>helyda licita</cp:lastModifiedBy>
  <cp:lastPrinted>2024-09-09T21:05:20Z</cp:lastPrinted>
  <dcterms:created xsi:type="dcterms:W3CDTF">2022-04-13T17:07:38Z</dcterms:created>
  <dcterms:modified xsi:type="dcterms:W3CDTF">2024-09-09T21:12:10Z</dcterms:modified>
</cp:coreProperties>
</file>